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4B\EXCELCNV\8d6214a8-c346-4748-829f-34382ee2dac3\"/>
    </mc:Choice>
  </mc:AlternateContent>
  <xr:revisionPtr revIDLastSave="6" documentId="8_{A8A38305-CBBF-49BF-9870-6CF9378B37C9}" xr6:coauthVersionLast="47" xr6:coauthVersionMax="47" xr10:uidLastSave="{E200756F-59AE-4C58-851C-DA9AB7E2BB5D}"/>
  <bookViews>
    <workbookView xWindow="-60" yWindow="-60" windowWidth="15480" windowHeight="11640" tabRatio="859" firstSheet="1" activeTab="1" xr2:uid="{00000000-000D-0000-FFFF-FFFF00000000}"/>
  </bookViews>
  <sheets>
    <sheet name="lista" sheetId="5" r:id="rId1"/>
    <sheet name="turniej" sheetId="27" r:id="rId2"/>
    <sheet name="klasyfikacja" sheetId="28" r:id="rId3"/>
  </sheets>
  <definedNames>
    <definedName name="_xlnm.Print_Area" localSheetId="0">lista!$A$1:$E$25</definedName>
    <definedName name="_xlnm.Print_Area" localSheetId="1">turniej!$A$1:$P$47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7" l="1"/>
  <c r="C23" i="28"/>
  <c r="D23" i="28"/>
  <c r="C37" i="27"/>
  <c r="C22" i="28"/>
  <c r="D22" i="28"/>
  <c r="C27" i="27"/>
  <c r="C21" i="28"/>
  <c r="D21" i="28"/>
  <c r="C21" i="27"/>
  <c r="C20" i="28"/>
  <c r="D20" i="28"/>
  <c r="C19" i="27"/>
  <c r="C19" i="28"/>
  <c r="D19" i="28"/>
  <c r="C29" i="27"/>
  <c r="C18" i="28"/>
  <c r="D18" i="28"/>
  <c r="C35" i="27"/>
  <c r="C17" i="28"/>
  <c r="D17" i="28"/>
  <c r="C13" i="27"/>
  <c r="C16" i="28"/>
  <c r="D16" i="28"/>
  <c r="C33" i="27"/>
  <c r="F34" i="27"/>
  <c r="C14" i="28"/>
  <c r="D14" i="28"/>
  <c r="C31" i="27"/>
  <c r="F30" i="27"/>
  <c r="C13" i="28"/>
  <c r="D13" i="28"/>
  <c r="C17" i="27"/>
  <c r="F18" i="27"/>
  <c r="C12" i="28"/>
  <c r="D12" i="28"/>
  <c r="C15" i="27"/>
  <c r="F14" i="27"/>
  <c r="C15" i="28"/>
  <c r="D15" i="28"/>
  <c r="C25" i="27"/>
  <c r="F26" i="27"/>
  <c r="I28" i="27"/>
  <c r="L45" i="27"/>
  <c r="C10" i="28"/>
  <c r="D10" i="28"/>
  <c r="L43" i="27"/>
  <c r="C11" i="28"/>
  <c r="D11" i="28"/>
  <c r="C39" i="27"/>
  <c r="F38" i="27"/>
  <c r="I36" i="27"/>
  <c r="L32" i="27"/>
  <c r="C9" i="28"/>
  <c r="D9" i="28"/>
  <c r="C9" i="27"/>
  <c r="F10" i="27"/>
  <c r="I12" i="27"/>
  <c r="L16" i="27"/>
  <c r="C8" i="28"/>
  <c r="D8" i="28"/>
  <c r="O24" i="27"/>
  <c r="O44" i="27"/>
</calcChain>
</file>

<file path=xl/sharedStrings.xml><?xml version="1.0" encoding="utf-8"?>
<sst xmlns="http://schemas.openxmlformats.org/spreadsheetml/2006/main" count="86" uniqueCount="50">
  <si>
    <t>IMW 2024 KADECI DEBEL</t>
  </si>
  <si>
    <t>gra pojedyncza</t>
  </si>
  <si>
    <t>lista startowa</t>
  </si>
  <si>
    <t>lp</t>
  </si>
  <si>
    <t>nazwisko i imię</t>
  </si>
  <si>
    <t>klub sportowy</t>
  </si>
  <si>
    <t>1.</t>
  </si>
  <si>
    <t>KALINOWSKI/HYZ</t>
  </si>
  <si>
    <t>OGNIWO/HEKSA</t>
  </si>
  <si>
    <t>2.</t>
  </si>
  <si>
    <t>KARCZEWSKI/MARZĘDA</t>
  </si>
  <si>
    <t>MKS LEWART AGS LUBARTÓW</t>
  </si>
  <si>
    <t>3.</t>
  </si>
  <si>
    <t>JAROCKI/KAWSKI</t>
  </si>
  <si>
    <t>AZS POLITECHNIKA LUBLIN</t>
  </si>
  <si>
    <t>4.</t>
  </si>
  <si>
    <t>5.</t>
  </si>
  <si>
    <t>-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</si>
  <si>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</si>
  <si>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</si>
  <si>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</si>
  <si>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</si>
  <si>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</si>
  <si>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</si>
  <si>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</si>
  <si>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</si>
  <si>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</si>
  <si>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</si>
  <si>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</si>
  <si>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SET System Elektronicznych Tabel - 2011-2022 Marek Przybyłowicz</t>
  </si>
  <si>
    <t>IMW KADECI DEBEL 2024</t>
  </si>
  <si>
    <t>gry o miejsca 1-16</t>
  </si>
  <si>
    <t>1/8 finału</t>
  </si>
  <si>
    <t>1/4 finału</t>
  </si>
  <si>
    <t>1/2 finału</t>
  </si>
  <si>
    <t>finał</t>
  </si>
  <si>
    <t>zwycięzca</t>
  </si>
  <si>
    <t>9-16 miejsce</t>
  </si>
  <si>
    <t>5-8 miejsce</t>
  </si>
  <si>
    <t>3-4 miejsce</t>
  </si>
  <si>
    <t>2 miejsce</t>
  </si>
  <si>
    <t>1 miejsce</t>
  </si>
  <si>
    <t>A</t>
  </si>
  <si>
    <t>B</t>
  </si>
  <si>
    <t>4 miejsce</t>
  </si>
  <si>
    <t>3 miejsce</t>
  </si>
  <si>
    <t>klasyfikacja końcowa</t>
  </si>
  <si>
    <t>miejsce</t>
  </si>
  <si>
    <t>5-8.</t>
  </si>
  <si>
    <t>9-16.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</si>
</sst>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8"/>
      <name val="Arial"/>
      <charset val="238"/>
    </font>
    <font>
      <b/>
      <i/>
      <sz val="16"/>
      <color indexed="63"/>
      <name val="Calibri"/>
      <family val="2"/>
      <charset val="238"/>
    </font>
    <font>
      <sz val="13"/>
      <name val="Calibri"/>
      <family val="2"/>
      <charset val="238"/>
    </font>
    <font>
      <b/>
      <i/>
      <sz val="13"/>
      <name val="Calibri"/>
      <family val="2"/>
      <charset val="238"/>
    </font>
    <font>
      <b/>
      <sz val="13"/>
      <color indexed="20"/>
      <name val="Calibri"/>
      <family val="2"/>
      <charset val="238"/>
    </font>
    <font>
      <b/>
      <sz val="13"/>
      <name val="Calibri"/>
      <family val="2"/>
      <charset val="238"/>
    </font>
    <font>
      <b/>
      <i/>
      <sz val="14"/>
      <color indexed="63"/>
      <name val="Calibri"/>
      <family val="2"/>
      <charset val="238"/>
    </font>
    <font>
      <b/>
      <i/>
      <sz val="20"/>
      <color indexed="9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i/>
      <sz val="14"/>
      <color indexed="9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b/>
      <i/>
      <sz val="12"/>
      <color indexed="9"/>
      <name val="Calibri"/>
      <family val="2"/>
      <charset val="238"/>
    </font>
    <font>
      <sz val="10"/>
      <color indexed="22"/>
      <name val="Calibri"/>
      <family val="2"/>
      <charset val="238"/>
    </font>
    <font>
      <b/>
      <i/>
      <sz val="13"/>
      <color indexed="63"/>
      <name val="Calibri"/>
      <family val="2"/>
      <charset val="238"/>
    </font>
    <font>
      <b/>
      <i/>
      <sz val="16"/>
      <color indexed="22"/>
      <name val="Calibri"/>
      <family val="2"/>
      <charset val="238"/>
    </font>
    <font>
      <b/>
      <sz val="13"/>
      <color indexed="22"/>
      <name val="Calibri"/>
      <family val="2"/>
      <charset val="238"/>
    </font>
    <font>
      <sz val="13"/>
      <color indexed="22"/>
      <name val="Calibri"/>
      <family val="2"/>
      <charset val="238"/>
    </font>
    <font>
      <sz val="16"/>
      <name val="Calibri"/>
      <family val="2"/>
      <charset val="238"/>
    </font>
    <font>
      <b/>
      <sz val="18"/>
      <name val="Calibri"/>
      <family val="2"/>
      <charset val="238"/>
    </font>
    <font>
      <i/>
      <sz val="12"/>
      <name val="Calibri"/>
      <family val="2"/>
      <charset val="238"/>
    </font>
    <font>
      <i/>
      <sz val="14"/>
      <color indexed="9"/>
      <name val="Calibri"/>
      <family val="2"/>
      <charset val="238"/>
    </font>
    <font>
      <i/>
      <sz val="18"/>
      <name val="Calibri"/>
      <family val="2"/>
      <charset val="238"/>
    </font>
    <font>
      <b/>
      <i/>
      <sz val="18"/>
      <name val="Calibri"/>
      <family val="2"/>
      <charset val="238"/>
    </font>
    <font>
      <sz val="18"/>
      <name val="Calibri"/>
      <family val="2"/>
      <charset val="238"/>
    </font>
    <font>
      <b/>
      <i/>
      <sz val="18"/>
      <color indexed="63"/>
      <name val="Calibri"/>
      <family val="2"/>
      <charset val="238"/>
    </font>
    <font>
      <b/>
      <sz val="24"/>
      <color indexed="18"/>
      <name val="Calibri"/>
      <family val="2"/>
      <charset val="238"/>
    </font>
    <font>
      <sz val="24"/>
      <name val="Calibri"/>
      <family val="2"/>
      <charset val="238"/>
    </font>
    <font>
      <b/>
      <sz val="28"/>
      <color indexed="18"/>
      <name val="Calibri"/>
      <family val="2"/>
      <charset val="238"/>
    </font>
    <font>
      <sz val="2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1" fillId="3" borderId="1" xfId="0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Protection="1">
      <protection locked="0"/>
    </xf>
    <xf numFmtId="0" fontId="22" fillId="0" borderId="0" xfId="0" applyFont="1"/>
    <xf numFmtId="0" fontId="13" fillId="4" borderId="0" xfId="0" applyFont="1" applyFill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16" fillId="0" borderId="2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5" fillId="5" borderId="2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23" fillId="0" borderId="0" xfId="0" applyFont="1" applyAlignment="1">
      <alignment horizontal="left" vertical="center"/>
    </xf>
    <xf numFmtId="49" fontId="26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right" vertical="center"/>
    </xf>
    <xf numFmtId="0" fontId="26" fillId="0" borderId="0" xfId="0" applyFont="1" applyAlignment="1" applyProtection="1">
      <alignment horizontal="right" vertical="center"/>
      <protection hidden="1"/>
    </xf>
    <xf numFmtId="0" fontId="28" fillId="0" borderId="0" xfId="0" applyFont="1"/>
    <xf numFmtId="49" fontId="28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hidden="1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27" fillId="6" borderId="0" xfId="0" applyFont="1" applyFill="1" applyAlignment="1" applyProtection="1">
      <alignment horizontal="center" vertical="center"/>
      <protection hidden="1"/>
    </xf>
    <xf numFmtId="49" fontId="27" fillId="6" borderId="0" xfId="0" applyNumberFormat="1" applyFont="1" applyFill="1" applyAlignment="1">
      <alignment horizontal="right" vertical="center"/>
    </xf>
    <xf numFmtId="0" fontId="23" fillId="0" borderId="0" xfId="0" applyFont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horizontal="left" vertical="center" indent="1"/>
      <protection hidden="1"/>
    </xf>
    <xf numFmtId="0" fontId="23" fillId="2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7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hidden="1"/>
    </xf>
    <xf numFmtId="0" fontId="26" fillId="3" borderId="8" xfId="0" applyFont="1" applyFill="1" applyBorder="1" applyAlignment="1" applyProtection="1">
      <alignment horizontal="center" vertical="center"/>
      <protection hidden="1"/>
    </xf>
    <xf numFmtId="0" fontId="26" fillId="3" borderId="9" xfId="0" applyFont="1" applyFill="1" applyBorder="1" applyAlignment="1" applyProtection="1">
      <alignment horizontal="center" vertical="center"/>
      <protection hidden="1"/>
    </xf>
    <xf numFmtId="0" fontId="26" fillId="3" borderId="10" xfId="0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>
      <alignment horizontal="center" vertical="center"/>
    </xf>
    <xf numFmtId="0" fontId="9" fillId="6" borderId="14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 applyProtection="1">
      <alignment horizontal="center" vertical="center"/>
      <protection locked="0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hidden="1"/>
    </xf>
    <xf numFmtId="0" fontId="8" fillId="2" borderId="18" xfId="0" applyFont="1" applyFill="1" applyBorder="1" applyAlignment="1" applyProtection="1">
      <alignment horizontal="left" vertical="center"/>
      <protection hidden="1"/>
    </xf>
    <xf numFmtId="0" fontId="9" fillId="7" borderId="14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7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2" xfId="0" applyBorder="1" applyAlignment="1"/>
    <xf numFmtId="0" fontId="0" fillId="0" borderId="13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92"/>
  <sheetViews>
    <sheetView zoomScale="75" workbookViewId="0">
      <selection activeCell="C11" sqref="C11"/>
    </sheetView>
  </sheetViews>
  <sheetFormatPr defaultRowHeight="12.75"/>
  <cols>
    <col min="1" max="1" width="11.5703125" style="57" customWidth="1"/>
    <col min="2" max="2" width="15.7109375" style="58" customWidth="1"/>
    <col min="3" max="4" width="65.7109375" style="57" customWidth="1"/>
    <col min="5" max="5" width="11.5703125" style="57" customWidth="1"/>
    <col min="6" max="16384" width="9.140625" style="57"/>
  </cols>
  <sheetData>
    <row r="1" spans="1:5" ht="43.5" customHeight="1">
      <c r="A1" s="104" t="s">
        <v>0</v>
      </c>
      <c r="B1" s="105"/>
      <c r="C1" s="105"/>
      <c r="D1" s="105"/>
      <c r="E1" s="105"/>
    </row>
    <row r="2" spans="1:5" ht="15" customHeight="1" thickBot="1"/>
    <row r="3" spans="1:5" ht="28.5" customHeight="1" thickBot="1">
      <c r="A3" s="110" t="s">
        <v>1</v>
      </c>
      <c r="B3" s="144"/>
      <c r="C3" s="144"/>
      <c r="D3" s="144"/>
      <c r="E3" s="145"/>
    </row>
    <row r="4" spans="1:5" s="59" customFormat="1" ht="24.95" customHeight="1" thickBot="1">
      <c r="A4" s="106" t="s">
        <v>2</v>
      </c>
      <c r="B4" s="107"/>
      <c r="C4" s="107"/>
      <c r="D4" s="108"/>
      <c r="E4" s="109"/>
    </row>
    <row r="5" spans="1:5" s="59" customFormat="1" ht="24.95" customHeight="1">
      <c r="B5" s="60"/>
    </row>
    <row r="6" spans="1:5" s="59" customFormat="1" ht="24.95" customHeight="1">
      <c r="A6" s="61"/>
      <c r="B6" s="96" t="s">
        <v>3</v>
      </c>
      <c r="C6" s="96" t="s">
        <v>4</v>
      </c>
      <c r="D6" s="96" t="s">
        <v>5</v>
      </c>
      <c r="E6" s="61"/>
    </row>
    <row r="7" spans="1:5" s="59" customFormat="1" ht="24.95" customHeight="1">
      <c r="B7" s="60"/>
    </row>
    <row r="8" spans="1:5" s="59" customFormat="1" ht="24.95" customHeight="1">
      <c r="B8" s="82" t="s">
        <v>6</v>
      </c>
      <c r="C8" s="98" t="s">
        <v>7</v>
      </c>
      <c r="D8" s="99" t="s">
        <v>8</v>
      </c>
    </row>
    <row r="9" spans="1:5" s="59" customFormat="1" ht="24.95" customHeight="1">
      <c r="B9" s="82" t="s">
        <v>9</v>
      </c>
      <c r="C9" s="98" t="s">
        <v>10</v>
      </c>
      <c r="D9" s="99" t="s">
        <v>11</v>
      </c>
    </row>
    <row r="10" spans="1:5" s="59" customFormat="1" ht="24.95" customHeight="1">
      <c r="B10" s="82" t="s">
        <v>12</v>
      </c>
      <c r="C10" s="98" t="s">
        <v>13</v>
      </c>
      <c r="D10" s="99" t="s">
        <v>14</v>
      </c>
    </row>
    <row r="11" spans="1:5" s="59" customFormat="1" ht="24.95" customHeight="1">
      <c r="B11" s="82" t="s">
        <v>15</v>
      </c>
      <c r="C11" s="98"/>
      <c r="D11" s="99"/>
    </row>
    <row r="12" spans="1:5" s="59" customFormat="1" ht="24.95" customHeight="1">
      <c r="B12" s="82" t="s">
        <v>16</v>
      </c>
      <c r="C12" s="98" t="s">
        <v>17</v>
      </c>
      <c r="D12" s="99" t="s">
        <v>17</v>
      </c>
    </row>
    <row r="13" spans="1:5" s="59" customFormat="1" ht="24.95" customHeight="1">
      <c r="B13" s="82" t="s">
        <v>18</v>
      </c>
      <c r="C13" s="98" t="s">
        <v>17</v>
      </c>
      <c r="D13" s="99" t="s">
        <v>17</v>
      </c>
    </row>
    <row r="14" spans="1:5" s="59" customFormat="1" ht="24.95" customHeight="1">
      <c r="B14" s="82" t="s">
        <v>19</v>
      </c>
      <c r="C14" s="98" t="s">
        <v>17</v>
      </c>
      <c r="D14" s="99" t="s">
        <v>17</v>
      </c>
    </row>
    <row r="15" spans="1:5" s="59" customFormat="1" ht="24.95" customHeight="1">
      <c r="B15" s="82" t="s">
        <v>20</v>
      </c>
      <c r="C15" s="98" t="s">
        <v>17</v>
      </c>
      <c r="D15" s="99" t="s">
        <v>17</v>
      </c>
    </row>
    <row r="16" spans="1:5" s="59" customFormat="1" ht="24.95" customHeight="1">
      <c r="B16" s="82" t="s">
        <v>21</v>
      </c>
      <c r="C16" s="98" t="s">
        <v>17</v>
      </c>
      <c r="D16" s="99" t="s">
        <v>17</v>
      </c>
    </row>
    <row r="17" spans="2:5" s="59" customFormat="1" ht="24.95" customHeight="1">
      <c r="B17" s="82" t="s">
        <v>22</v>
      </c>
      <c r="C17" s="98" t="s">
        <v>17</v>
      </c>
      <c r="D17" s="99" t="s">
        <v>17</v>
      </c>
    </row>
    <row r="18" spans="2:5" s="59" customFormat="1" ht="24.95" customHeight="1">
      <c r="B18" s="82" t="s">
        <v>23</v>
      </c>
      <c r="C18" s="98" t="s">
        <v>17</v>
      </c>
      <c r="D18" s="99" t="s">
        <v>17</v>
      </c>
    </row>
    <row r="19" spans="2:5" s="59" customFormat="1" ht="24.95" customHeight="1">
      <c r="B19" s="82" t="s">
        <v>24</v>
      </c>
      <c r="C19" s="98" t="s">
        <v>17</v>
      </c>
      <c r="D19" s="99" t="s">
        <v>17</v>
      </c>
    </row>
    <row r="20" spans="2:5" s="59" customFormat="1" ht="24.95" customHeight="1">
      <c r="B20" s="82" t="s">
        <v>25</v>
      </c>
      <c r="C20" s="98" t="s">
        <v>17</v>
      </c>
      <c r="D20" s="99" t="s">
        <v>17</v>
      </c>
    </row>
    <row r="21" spans="2:5" s="59" customFormat="1" ht="24.95" customHeight="1">
      <c r="B21" s="82" t="s">
        <v>26</v>
      </c>
      <c r="C21" s="98" t="s">
        <v>17</v>
      </c>
      <c r="D21" s="99" t="s">
        <v>17</v>
      </c>
    </row>
    <row r="22" spans="2:5" s="59" customFormat="1" ht="24.95" customHeight="1">
      <c r="B22" s="82" t="s">
        <v>27</v>
      </c>
      <c r="C22" s="98" t="s">
        <v>17</v>
      </c>
      <c r="D22" s="99" t="s">
        <v>17</v>
      </c>
    </row>
    <row r="23" spans="2:5" s="59" customFormat="1" ht="24.95" customHeight="1">
      <c r="B23" s="82" t="s">
        <v>28</v>
      </c>
      <c r="C23" s="98" t="s">
        <v>17</v>
      </c>
      <c r="D23" s="99" t="s">
        <v>17</v>
      </c>
    </row>
    <row r="24" spans="2:5" s="59" customFormat="1" ht="24.95" customHeight="1">
      <c r="B24" s="60"/>
    </row>
    <row r="25" spans="2:5" s="62" customFormat="1" ht="24.95" customHeight="1">
      <c r="E25" s="93" t="s">
        <v>29</v>
      </c>
    </row>
    <row r="26" spans="2:5" s="59" customFormat="1" ht="20.100000000000001" customHeight="1">
      <c r="B26" s="60"/>
    </row>
    <row r="27" spans="2:5" s="59" customFormat="1" ht="20.100000000000001" customHeight="1">
      <c r="B27" s="60"/>
    </row>
    <row r="28" spans="2:5" s="59" customFormat="1" ht="20.100000000000001" customHeight="1">
      <c r="B28" s="60"/>
    </row>
    <row r="29" spans="2:5" s="59" customFormat="1" ht="20.100000000000001" customHeight="1">
      <c r="B29" s="60"/>
    </row>
    <row r="30" spans="2:5" s="59" customFormat="1" ht="20.100000000000001" customHeight="1">
      <c r="B30" s="60"/>
    </row>
    <row r="31" spans="2:5" s="59" customFormat="1" ht="20.100000000000001" customHeight="1">
      <c r="B31" s="60"/>
    </row>
    <row r="32" spans="2:5" s="59" customFormat="1" ht="20.100000000000001" customHeight="1">
      <c r="B32" s="60"/>
    </row>
    <row r="33" spans="2:2" s="59" customFormat="1" ht="20.100000000000001" customHeight="1">
      <c r="B33" s="60"/>
    </row>
    <row r="34" spans="2:2" s="59" customFormat="1" ht="20.100000000000001" customHeight="1">
      <c r="B34" s="60"/>
    </row>
    <row r="35" spans="2:2" s="59" customFormat="1" ht="20.100000000000001" customHeight="1">
      <c r="B35" s="60"/>
    </row>
    <row r="36" spans="2:2" s="59" customFormat="1" ht="20.100000000000001" customHeight="1">
      <c r="B36" s="60"/>
    </row>
    <row r="37" spans="2:2" s="59" customFormat="1" ht="20.100000000000001" customHeight="1">
      <c r="B37" s="60"/>
    </row>
    <row r="38" spans="2:2" s="59" customFormat="1" ht="20.100000000000001" customHeight="1">
      <c r="B38" s="60"/>
    </row>
    <row r="39" spans="2:2" s="59" customFormat="1" ht="20.100000000000001" customHeight="1">
      <c r="B39" s="60"/>
    </row>
    <row r="40" spans="2:2" s="59" customFormat="1" ht="20.100000000000001" customHeight="1">
      <c r="B40" s="60"/>
    </row>
    <row r="41" spans="2:2" s="59" customFormat="1" ht="20.100000000000001" customHeight="1">
      <c r="B41" s="60"/>
    </row>
    <row r="42" spans="2:2" s="59" customFormat="1" ht="20.100000000000001" customHeight="1">
      <c r="B42" s="60"/>
    </row>
    <row r="43" spans="2:2" s="59" customFormat="1" ht="20.100000000000001" customHeight="1">
      <c r="B43" s="60"/>
    </row>
    <row r="44" spans="2:2" s="59" customFormat="1" ht="20.100000000000001" customHeight="1">
      <c r="B44" s="60"/>
    </row>
    <row r="45" spans="2:2" s="59" customFormat="1" ht="20.100000000000001" customHeight="1">
      <c r="B45" s="60"/>
    </row>
    <row r="46" spans="2:2" s="59" customFormat="1" ht="20.100000000000001" customHeight="1">
      <c r="B46" s="60"/>
    </row>
    <row r="47" spans="2:2" s="59" customFormat="1" ht="20.100000000000001" customHeight="1">
      <c r="B47" s="60"/>
    </row>
    <row r="48" spans="2:2" s="59" customFormat="1" ht="20.100000000000001" customHeight="1">
      <c r="B48" s="60"/>
    </row>
    <row r="49" spans="2:2" s="59" customFormat="1" ht="20.100000000000001" customHeight="1">
      <c r="B49" s="60"/>
    </row>
    <row r="50" spans="2:2" s="59" customFormat="1" ht="20.100000000000001" customHeight="1">
      <c r="B50" s="60"/>
    </row>
    <row r="51" spans="2:2" s="59" customFormat="1" ht="20.100000000000001" customHeight="1">
      <c r="B51" s="60"/>
    </row>
    <row r="52" spans="2:2" s="59" customFormat="1" ht="20.100000000000001" customHeight="1">
      <c r="B52" s="60"/>
    </row>
    <row r="53" spans="2:2" s="59" customFormat="1" ht="20.100000000000001" customHeight="1">
      <c r="B53" s="60"/>
    </row>
    <row r="54" spans="2:2" s="59" customFormat="1" ht="20.100000000000001" customHeight="1">
      <c r="B54" s="60"/>
    </row>
    <row r="55" spans="2:2" s="59" customFormat="1" ht="20.100000000000001" customHeight="1">
      <c r="B55" s="60"/>
    </row>
    <row r="56" spans="2:2" s="59" customFormat="1" ht="20.100000000000001" customHeight="1">
      <c r="B56" s="60"/>
    </row>
    <row r="57" spans="2:2" s="59" customFormat="1" ht="20.100000000000001" customHeight="1">
      <c r="B57" s="60"/>
    </row>
    <row r="58" spans="2:2" s="59" customFormat="1" ht="20.100000000000001" customHeight="1">
      <c r="B58" s="60"/>
    </row>
    <row r="59" spans="2:2" s="59" customFormat="1" ht="20.100000000000001" customHeight="1">
      <c r="B59" s="60"/>
    </row>
    <row r="60" spans="2:2" s="59" customFormat="1" ht="20.100000000000001" customHeight="1">
      <c r="B60" s="60"/>
    </row>
    <row r="61" spans="2:2" s="59" customFormat="1" ht="20.100000000000001" customHeight="1">
      <c r="B61" s="60"/>
    </row>
    <row r="62" spans="2:2" s="59" customFormat="1" ht="20.100000000000001" customHeight="1">
      <c r="B62" s="60"/>
    </row>
    <row r="63" spans="2:2" s="59" customFormat="1" ht="20.100000000000001" customHeight="1">
      <c r="B63" s="60"/>
    </row>
    <row r="64" spans="2:2" s="59" customFormat="1" ht="20.100000000000001" customHeight="1">
      <c r="B64" s="60"/>
    </row>
    <row r="65" spans="2:2" s="59" customFormat="1" ht="20.100000000000001" customHeight="1">
      <c r="B65" s="60"/>
    </row>
    <row r="66" spans="2:2" s="59" customFormat="1" ht="20.100000000000001" customHeight="1">
      <c r="B66" s="60"/>
    </row>
    <row r="67" spans="2:2" s="59" customFormat="1" ht="21">
      <c r="B67" s="60"/>
    </row>
    <row r="68" spans="2:2" s="59" customFormat="1" ht="21">
      <c r="B68" s="60"/>
    </row>
    <row r="69" spans="2:2" s="59" customFormat="1" ht="21">
      <c r="B69" s="60"/>
    </row>
    <row r="70" spans="2:2" s="59" customFormat="1" ht="21">
      <c r="B70" s="60"/>
    </row>
    <row r="71" spans="2:2" s="59" customFormat="1" ht="21">
      <c r="B71" s="60"/>
    </row>
    <row r="72" spans="2:2" s="59" customFormat="1" ht="21">
      <c r="B72" s="60"/>
    </row>
    <row r="73" spans="2:2" s="59" customFormat="1" ht="21">
      <c r="B73" s="60"/>
    </row>
    <row r="74" spans="2:2" s="59" customFormat="1" ht="21">
      <c r="B74" s="60"/>
    </row>
    <row r="75" spans="2:2" s="59" customFormat="1" ht="21">
      <c r="B75" s="60"/>
    </row>
    <row r="76" spans="2:2" s="59" customFormat="1" ht="21">
      <c r="B76" s="60"/>
    </row>
    <row r="77" spans="2:2" s="59" customFormat="1" ht="21">
      <c r="B77" s="60"/>
    </row>
    <row r="78" spans="2:2" s="59" customFormat="1" ht="21">
      <c r="B78" s="60"/>
    </row>
    <row r="79" spans="2:2" s="59" customFormat="1" ht="21">
      <c r="B79" s="60"/>
    </row>
    <row r="80" spans="2:2" s="59" customFormat="1" ht="21">
      <c r="B80" s="60"/>
    </row>
    <row r="81" spans="2:2" s="59" customFormat="1" ht="21">
      <c r="B81" s="60"/>
    </row>
    <row r="82" spans="2:2" s="59" customFormat="1" ht="21">
      <c r="B82" s="60"/>
    </row>
    <row r="83" spans="2:2" s="59" customFormat="1" ht="21">
      <c r="B83" s="60"/>
    </row>
    <row r="84" spans="2:2" s="59" customFormat="1" ht="21">
      <c r="B84" s="60"/>
    </row>
    <row r="85" spans="2:2" s="59" customFormat="1" ht="21">
      <c r="B85" s="60"/>
    </row>
    <row r="86" spans="2:2" s="59" customFormat="1" ht="21">
      <c r="B86" s="60"/>
    </row>
    <row r="87" spans="2:2" s="59" customFormat="1" ht="21">
      <c r="B87" s="60"/>
    </row>
    <row r="88" spans="2:2" s="59" customFormat="1" ht="21">
      <c r="B88" s="60"/>
    </row>
    <row r="89" spans="2:2" s="59" customFormat="1" ht="21">
      <c r="B89" s="60"/>
    </row>
    <row r="90" spans="2:2" s="59" customFormat="1" ht="21">
      <c r="B90" s="60"/>
    </row>
    <row r="91" spans="2:2" s="59" customFormat="1" ht="21">
      <c r="B91" s="60"/>
    </row>
    <row r="92" spans="2:2" s="59" customFormat="1" ht="21">
      <c r="B92" s="60"/>
    </row>
  </sheetData>
  <sheetProtection selectLockedCells="1" selectUnlockedCells="1"/>
  <mergeCells count="3">
    <mergeCell ref="A1:E1"/>
    <mergeCell ref="A4:E4"/>
    <mergeCell ref="A3:E3"/>
  </mergeCells>
  <phoneticPr fontId="3" type="noConversion"/>
  <printOptions horizontalCentered="1"/>
  <pageMargins left="0.39370078740157483" right="0.39370078740157483" top="0.23622047244094491" bottom="0.39370078740157483" header="0" footer="0"/>
  <pageSetup paperSize="9" scale="68" fitToHeight="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tabSelected="1" topLeftCell="A5" zoomScale="75" zoomScaleNormal="100" workbookViewId="0">
      <selection activeCell="J5" sqref="J5"/>
    </sheetView>
  </sheetViews>
  <sheetFormatPr defaultRowHeight="18.75"/>
  <cols>
    <col min="1" max="1" width="4.7109375" style="44" customWidth="1"/>
    <col min="2" max="2" width="4.85546875" style="11" customWidth="1"/>
    <col min="3" max="3" width="23.28515625" style="12" customWidth="1"/>
    <col min="4" max="4" width="3.7109375" style="31" customWidth="1"/>
    <col min="5" max="5" width="4.85546875" style="37" customWidth="1"/>
    <col min="6" max="6" width="23.28515625" style="12" customWidth="1"/>
    <col min="7" max="7" width="3.7109375" style="13" customWidth="1"/>
    <col min="8" max="8" width="4.85546875" style="37" customWidth="1"/>
    <col min="9" max="9" width="23.28515625" style="12" customWidth="1"/>
    <col min="10" max="10" width="3.7109375" style="13" customWidth="1"/>
    <col min="11" max="11" width="4.85546875" style="45" customWidth="1"/>
    <col min="12" max="12" width="23.28515625" style="12" customWidth="1"/>
    <col min="13" max="13" width="3.7109375" style="14" customWidth="1"/>
    <col min="14" max="14" width="4.85546875" style="45" customWidth="1"/>
    <col min="15" max="15" width="23.28515625" style="12" customWidth="1"/>
    <col min="16" max="16" width="3.7109375" style="14" customWidth="1"/>
    <col min="17" max="16384" width="9.140625" style="12"/>
  </cols>
  <sheetData>
    <row r="1" spans="1:16" s="1" customFormat="1" ht="43.5" customHeight="1">
      <c r="A1" s="111" t="s">
        <v>30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1:16" s="1" customFormat="1" ht="15" customHeight="1" thickBot="1">
      <c r="B2" s="2"/>
    </row>
    <row r="3" spans="1:16" s="1" customFormat="1" ht="28.5" customHeight="1" thickBot="1">
      <c r="A3" s="11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8"/>
    </row>
    <row r="4" spans="1:16" s="50" customFormat="1" ht="24.95" customHeight="1" thickBot="1">
      <c r="A4" s="119" t="s">
        <v>31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</row>
    <row r="5" spans="1:16" s="3" customFormat="1" ht="20.100000000000001" customHeight="1">
      <c r="A5" s="6"/>
      <c r="B5" s="7"/>
      <c r="C5" s="7"/>
      <c r="D5" s="29"/>
      <c r="E5" s="35"/>
      <c r="F5" s="7"/>
      <c r="G5" s="6"/>
      <c r="H5" s="35"/>
      <c r="I5" s="7"/>
      <c r="J5" s="6"/>
      <c r="K5" s="35"/>
      <c r="L5" s="7"/>
      <c r="M5" s="7"/>
      <c r="N5" s="35"/>
      <c r="O5" s="7"/>
      <c r="P5" s="7"/>
    </row>
    <row r="6" spans="1:16" s="3" customFormat="1" ht="20.100000000000001" customHeight="1">
      <c r="A6" s="6"/>
      <c r="B6" s="112" t="s">
        <v>32</v>
      </c>
      <c r="C6" s="113"/>
      <c r="D6" s="114"/>
      <c r="E6" s="115" t="s">
        <v>33</v>
      </c>
      <c r="F6" s="115"/>
      <c r="G6" s="115"/>
      <c r="H6" s="112" t="s">
        <v>34</v>
      </c>
      <c r="I6" s="113"/>
      <c r="J6" s="114"/>
      <c r="K6" s="112" t="s">
        <v>35</v>
      </c>
      <c r="L6" s="113"/>
      <c r="M6" s="114"/>
      <c r="N6" s="112" t="s">
        <v>36</v>
      </c>
      <c r="O6" s="113"/>
      <c r="P6" s="114"/>
    </row>
    <row r="7" spans="1:16" s="3" customFormat="1" ht="20.100000000000001" customHeight="1">
      <c r="A7" s="43"/>
      <c r="B7" s="134" t="s">
        <v>37</v>
      </c>
      <c r="C7" s="135"/>
      <c r="D7" s="136"/>
      <c r="E7" s="137" t="s">
        <v>38</v>
      </c>
      <c r="F7" s="137"/>
      <c r="G7" s="137"/>
      <c r="H7" s="137" t="s">
        <v>39</v>
      </c>
      <c r="I7" s="137"/>
      <c r="J7" s="137"/>
      <c r="K7" s="137" t="s">
        <v>40</v>
      </c>
      <c r="L7" s="137"/>
      <c r="M7" s="137"/>
      <c r="N7" s="137" t="s">
        <v>41</v>
      </c>
      <c r="O7" s="137"/>
      <c r="P7" s="137"/>
    </row>
    <row r="8" spans="1:16" s="3" customFormat="1" ht="20.100000000000001" customHeight="1">
      <c r="A8" s="43"/>
      <c r="B8" s="76"/>
      <c r="C8" s="77"/>
      <c r="D8" s="78"/>
      <c r="E8" s="34"/>
      <c r="F8" s="6"/>
      <c r="G8" s="5"/>
      <c r="H8" s="34"/>
      <c r="I8" s="6"/>
      <c r="J8" s="4"/>
      <c r="K8" s="49"/>
      <c r="L8" s="6"/>
      <c r="M8" s="8"/>
      <c r="N8" s="49"/>
      <c r="O8" s="6"/>
      <c r="P8" s="8"/>
    </row>
    <row r="9" spans="1:16" ht="20.100000000000001" customHeight="1">
      <c r="A9" s="51">
        <v>1</v>
      </c>
      <c r="B9" s="9"/>
      <c r="C9" s="122" t="str">
        <f>IF(lista!B8="1.",lista!C8," ")</f>
        <v>KALINOWSKI/HYZ</v>
      </c>
      <c r="D9" s="123"/>
      <c r="E9" s="32">
        <v>1</v>
      </c>
      <c r="F9" s="94"/>
      <c r="G9" s="10"/>
    </row>
    <row r="10" spans="1:16" ht="20.100000000000001" customHeight="1">
      <c r="D10" s="70"/>
      <c r="E10" s="36"/>
      <c r="F10" s="124" t="str">
        <f>IF(E9=1,C9,IF(E9=2,C11," "))</f>
        <v>KALINOWSKI/HYZ</v>
      </c>
      <c r="G10" s="125"/>
    </row>
    <row r="11" spans="1:16" ht="20.100000000000001" customHeight="1">
      <c r="A11" s="52">
        <v>16</v>
      </c>
      <c r="B11" s="15"/>
      <c r="C11" s="126" t="str">
        <f>IF(lista!B23="16.",lista!C23," ")</f>
        <v>-</v>
      </c>
      <c r="D11" s="127"/>
      <c r="G11" s="16"/>
      <c r="H11" s="40">
        <v>1</v>
      </c>
      <c r="I11" s="94"/>
      <c r="J11" s="10"/>
    </row>
    <row r="12" spans="1:16" ht="20.100000000000001" customHeight="1">
      <c r="A12" s="53"/>
      <c r="B12" s="17"/>
      <c r="C12" s="18"/>
      <c r="D12" s="30"/>
      <c r="G12" s="73"/>
      <c r="H12" s="36"/>
      <c r="I12" s="128" t="str">
        <f>IF(H11=1,F10,IF(H11=2,F14," "))</f>
        <v>KALINOWSKI/HYZ</v>
      </c>
      <c r="J12" s="129"/>
    </row>
    <row r="13" spans="1:16" ht="20.100000000000001" customHeight="1">
      <c r="A13" s="51">
        <v>9</v>
      </c>
      <c r="B13" s="9"/>
      <c r="C13" s="128" t="str">
        <f>IF(lista!B16="9.",lista!C16," ")</f>
        <v>-</v>
      </c>
      <c r="D13" s="129"/>
      <c r="G13" s="16"/>
      <c r="J13" s="16"/>
    </row>
    <row r="14" spans="1:16" ht="20.100000000000001" customHeight="1">
      <c r="D14" s="70"/>
      <c r="E14" s="38"/>
      <c r="F14" s="130" t="str">
        <f>IF(E15=1,C13,IF(E15=2,C15," "))</f>
        <v xml:space="preserve"> </v>
      </c>
      <c r="G14" s="131"/>
      <c r="H14" s="42"/>
      <c r="I14" s="20"/>
      <c r="J14" s="21"/>
      <c r="K14" s="46"/>
      <c r="L14" s="20"/>
      <c r="M14" s="20"/>
      <c r="N14" s="46"/>
      <c r="O14" s="20"/>
      <c r="P14" s="20"/>
    </row>
    <row r="15" spans="1:16" ht="20.100000000000001" customHeight="1">
      <c r="A15" s="52">
        <v>8</v>
      </c>
      <c r="B15" s="15"/>
      <c r="C15" s="124" t="str">
        <f>IF(lista!B15="8.",lista!C15," ")</f>
        <v>-</v>
      </c>
      <c r="D15" s="125"/>
      <c r="E15" s="39"/>
      <c r="F15" s="95"/>
      <c r="G15" s="22"/>
      <c r="I15" s="23"/>
      <c r="J15" s="16"/>
      <c r="K15" s="47">
        <v>1</v>
      </c>
      <c r="L15" s="94"/>
      <c r="M15" s="24"/>
    </row>
    <row r="16" spans="1:16" ht="20.100000000000001" customHeight="1">
      <c r="B16" s="17"/>
      <c r="C16" s="18"/>
      <c r="D16" s="30"/>
      <c r="J16" s="74" t="s">
        <v>42</v>
      </c>
      <c r="K16" s="36"/>
      <c r="L16" s="124" t="str">
        <f>IF(K15=1,I12,IF(K15=2,I20," "))</f>
        <v>KALINOWSKI/HYZ</v>
      </c>
      <c r="M16" s="125"/>
    </row>
    <row r="17" spans="1:16" ht="20.100000000000001" customHeight="1">
      <c r="A17" s="51">
        <v>5</v>
      </c>
      <c r="B17" s="9"/>
      <c r="C17" s="124" t="str">
        <f>IF(lista!B12="5.",lista!C12," ")</f>
        <v>-</v>
      </c>
      <c r="D17" s="125"/>
      <c r="E17" s="40"/>
      <c r="F17" s="94"/>
      <c r="G17" s="10"/>
      <c r="I17" s="23"/>
      <c r="J17" s="16"/>
      <c r="L17" s="23"/>
      <c r="M17" s="25"/>
      <c r="O17" s="23"/>
    </row>
    <row r="18" spans="1:16" ht="20.100000000000001" customHeight="1">
      <c r="D18" s="70"/>
      <c r="E18" s="36"/>
      <c r="F18" s="128" t="str">
        <f>IF(E17=1,C17,IF(E17=2,C19," "))</f>
        <v xml:space="preserve"> </v>
      </c>
      <c r="G18" s="129"/>
      <c r="H18" s="42"/>
      <c r="I18" s="20"/>
      <c r="J18" s="21"/>
      <c r="K18" s="46"/>
      <c r="L18" s="20"/>
      <c r="M18" s="26"/>
      <c r="N18" s="46"/>
      <c r="O18" s="20"/>
      <c r="P18" s="20"/>
    </row>
    <row r="19" spans="1:16" ht="20.100000000000001" customHeight="1">
      <c r="A19" s="52">
        <v>12</v>
      </c>
      <c r="B19" s="15"/>
      <c r="C19" s="130" t="str">
        <f>IF(lista!B19="12.",lista!C19," ")</f>
        <v>-</v>
      </c>
      <c r="D19" s="131"/>
      <c r="G19" s="16"/>
      <c r="H19" s="41"/>
      <c r="J19" s="16"/>
      <c r="M19" s="25"/>
    </row>
    <row r="20" spans="1:16" ht="20.100000000000001" customHeight="1">
      <c r="A20" s="53"/>
      <c r="B20" s="17"/>
      <c r="C20" s="18"/>
      <c r="D20" s="30"/>
      <c r="G20" s="73"/>
      <c r="H20" s="38"/>
      <c r="I20" s="130"/>
      <c r="J20" s="131"/>
      <c r="K20" s="46"/>
      <c r="L20" s="20"/>
      <c r="M20" s="26"/>
      <c r="N20" s="46"/>
      <c r="O20" s="20"/>
      <c r="P20" s="20"/>
    </row>
    <row r="21" spans="1:16" ht="20.100000000000001" customHeight="1">
      <c r="A21" s="51">
        <v>13</v>
      </c>
      <c r="B21" s="9"/>
      <c r="C21" s="128" t="str">
        <f>IF(lista!B20="13.",lista!C20," ")</f>
        <v>-</v>
      </c>
      <c r="D21" s="129"/>
      <c r="E21" s="41"/>
      <c r="G21" s="16"/>
      <c r="H21" s="39">
        <v>2</v>
      </c>
      <c r="I21" s="95"/>
      <c r="J21" s="22"/>
      <c r="L21" s="23"/>
      <c r="M21" s="25"/>
    </row>
    <row r="22" spans="1:16" ht="20.100000000000001" customHeight="1">
      <c r="D22" s="70"/>
      <c r="E22" s="38"/>
      <c r="F22" s="130"/>
      <c r="G22" s="131"/>
      <c r="H22" s="42"/>
      <c r="I22" s="20"/>
      <c r="J22" s="54"/>
      <c r="K22" s="46"/>
      <c r="L22" s="20"/>
      <c r="M22" s="26"/>
      <c r="N22" s="46"/>
      <c r="O22" s="20"/>
      <c r="P22" s="20"/>
    </row>
    <row r="23" spans="1:16" ht="20.100000000000001" customHeight="1">
      <c r="A23" s="52">
        <v>4</v>
      </c>
      <c r="B23" s="15"/>
      <c r="C23" s="130"/>
      <c r="D23" s="131"/>
      <c r="E23" s="39">
        <v>2</v>
      </c>
      <c r="F23" s="95"/>
      <c r="G23" s="22"/>
      <c r="I23" s="23"/>
      <c r="L23" s="23"/>
      <c r="M23" s="25"/>
    </row>
    <row r="24" spans="1:16" ht="20.100000000000001" customHeight="1">
      <c r="B24" s="17"/>
      <c r="C24" s="18"/>
      <c r="D24" s="30"/>
      <c r="N24" s="87"/>
      <c r="O24" s="126" t="str">
        <f>IF(N25=1,L16,IF(N25=2,L32," "))</f>
        <v>KALINOWSKI/HYZ</v>
      </c>
      <c r="P24" s="126"/>
    </row>
    <row r="25" spans="1:16" ht="20.100000000000001" customHeight="1">
      <c r="A25" s="51">
        <v>3</v>
      </c>
      <c r="B25" s="9"/>
      <c r="C25" s="122" t="str">
        <f>IF(lista!B10="3.",lista!C10," ")</f>
        <v>JAROCKI/KAWSKI</v>
      </c>
      <c r="D25" s="123"/>
      <c r="E25" s="40">
        <v>1</v>
      </c>
      <c r="F25" s="94"/>
      <c r="G25" s="10"/>
      <c r="M25" s="25"/>
      <c r="N25" s="48">
        <v>1</v>
      </c>
      <c r="O25" s="95"/>
      <c r="P25" s="27"/>
    </row>
    <row r="26" spans="1:16" ht="20.100000000000001" customHeight="1">
      <c r="D26" s="70"/>
      <c r="E26" s="36"/>
      <c r="F26" s="132" t="str">
        <f>IF(E25=1,C25,IF(E25=2,C27," "))</f>
        <v>JAROCKI/KAWSKI</v>
      </c>
      <c r="G26" s="133"/>
      <c r="M26" s="25"/>
    </row>
    <row r="27" spans="1:16" ht="20.100000000000001" customHeight="1">
      <c r="A27" s="52">
        <v>14</v>
      </c>
      <c r="B27" s="15"/>
      <c r="C27" s="126" t="str">
        <f>IF(lista!B21="14.",lista!C21," ")</f>
        <v>-</v>
      </c>
      <c r="D27" s="127"/>
      <c r="G27" s="16"/>
      <c r="H27" s="40">
        <v>1</v>
      </c>
      <c r="I27" s="94"/>
      <c r="J27" s="10"/>
      <c r="M27" s="25"/>
    </row>
    <row r="28" spans="1:16" ht="20.100000000000001" customHeight="1">
      <c r="A28" s="53"/>
      <c r="B28" s="17"/>
      <c r="C28" s="18"/>
      <c r="D28" s="30"/>
      <c r="G28" s="73"/>
      <c r="H28" s="36"/>
      <c r="I28" s="132" t="str">
        <f>IF(H27=1,F26,IF(H27=2,F30," "))</f>
        <v>JAROCKI/KAWSKI</v>
      </c>
      <c r="J28" s="133"/>
      <c r="M28" s="25"/>
    </row>
    <row r="29" spans="1:16" ht="20.100000000000001" customHeight="1">
      <c r="A29" s="51">
        <v>11</v>
      </c>
      <c r="B29" s="9"/>
      <c r="C29" s="132" t="str">
        <f>IF(lista!B18="11.",lista!C18," ")</f>
        <v>-</v>
      </c>
      <c r="D29" s="133"/>
      <c r="G29" s="16"/>
      <c r="J29" s="16"/>
      <c r="M29" s="25"/>
    </row>
    <row r="30" spans="1:16" ht="20.100000000000001" customHeight="1">
      <c r="D30" s="70"/>
      <c r="E30" s="38"/>
      <c r="F30" s="126" t="str">
        <f>IF(E31=1,C29,IF(E31=2,C31," "))</f>
        <v xml:space="preserve"> </v>
      </c>
      <c r="G30" s="127"/>
      <c r="H30" s="42"/>
      <c r="I30" s="20"/>
      <c r="J30" s="21"/>
      <c r="K30" s="46"/>
      <c r="L30" s="20"/>
      <c r="M30" s="26"/>
      <c r="N30" s="46"/>
      <c r="O30" s="20"/>
      <c r="P30" s="20"/>
    </row>
    <row r="31" spans="1:16" ht="20.100000000000001" customHeight="1">
      <c r="A31" s="52">
        <v>6</v>
      </c>
      <c r="B31" s="15"/>
      <c r="C31" s="126" t="str">
        <f>IF(lista!B13="6.",lista!C13," ")</f>
        <v>-</v>
      </c>
      <c r="D31" s="127"/>
      <c r="E31" s="39"/>
      <c r="F31" s="95"/>
      <c r="G31" s="22"/>
      <c r="I31" s="23"/>
      <c r="J31" s="16"/>
      <c r="M31" s="25"/>
      <c r="O31" s="23"/>
    </row>
    <row r="32" spans="1:16" ht="20.100000000000001" customHeight="1">
      <c r="B32" s="28"/>
      <c r="C32" s="18"/>
      <c r="D32" s="30"/>
      <c r="J32" s="75" t="s">
        <v>43</v>
      </c>
      <c r="K32" s="87"/>
      <c r="L32" s="126" t="str">
        <f>IF(K33=1,I28,IF(K33=2,I36," "))</f>
        <v>KARCZEWSKI/MARZĘDA</v>
      </c>
      <c r="M32" s="127"/>
      <c r="N32" s="46"/>
      <c r="O32" s="20"/>
      <c r="P32" s="20"/>
    </row>
    <row r="33" spans="1:16" ht="20.100000000000001" customHeight="1">
      <c r="A33" s="51">
        <v>7</v>
      </c>
      <c r="B33" s="9"/>
      <c r="C33" s="122" t="str">
        <f>IF(lista!B14="7.",lista!C14," ")</f>
        <v>-</v>
      </c>
      <c r="D33" s="123"/>
      <c r="E33" s="40"/>
      <c r="F33" s="94"/>
      <c r="G33" s="10"/>
      <c r="I33" s="23"/>
      <c r="J33" s="16"/>
      <c r="K33" s="48">
        <v>2</v>
      </c>
      <c r="L33" s="95"/>
      <c r="M33" s="27"/>
    </row>
    <row r="34" spans="1:16" ht="20.100000000000001" customHeight="1">
      <c r="D34" s="70"/>
      <c r="E34" s="36"/>
      <c r="F34" s="132" t="str">
        <f>IF(E33=1,C33,IF(E33=2,C35," "))</f>
        <v xml:space="preserve"> </v>
      </c>
      <c r="G34" s="133"/>
      <c r="H34" s="42"/>
      <c r="I34" s="20"/>
      <c r="J34" s="21"/>
      <c r="K34" s="46"/>
      <c r="L34" s="20"/>
      <c r="M34" s="20"/>
      <c r="N34" s="46"/>
      <c r="O34" s="20"/>
      <c r="P34" s="20"/>
    </row>
    <row r="35" spans="1:16" ht="20.100000000000001" customHeight="1">
      <c r="A35" s="52">
        <v>10</v>
      </c>
      <c r="B35" s="15"/>
      <c r="C35" s="122" t="str">
        <f>IF(lista!B17="10.",lista!C17," ")</f>
        <v>-</v>
      </c>
      <c r="D35" s="123"/>
      <c r="G35" s="16"/>
      <c r="J35" s="16"/>
      <c r="O35" s="23"/>
    </row>
    <row r="36" spans="1:16" ht="20.100000000000001" customHeight="1">
      <c r="A36" s="53"/>
      <c r="B36" s="17"/>
      <c r="C36" s="18"/>
      <c r="D36" s="30"/>
      <c r="G36" s="73"/>
      <c r="H36" s="38"/>
      <c r="I36" s="126" t="str">
        <f>IF(H37=1,F34,IF(H37=2,F38," "))</f>
        <v>KARCZEWSKI/MARZĘDA</v>
      </c>
      <c r="J36" s="127"/>
      <c r="K36" s="46"/>
      <c r="L36" s="20"/>
      <c r="M36" s="20"/>
      <c r="N36" s="46"/>
      <c r="O36" s="20"/>
      <c r="P36" s="20"/>
    </row>
    <row r="37" spans="1:16" ht="20.100000000000001" customHeight="1">
      <c r="A37" s="51">
        <v>15</v>
      </c>
      <c r="B37" s="9"/>
      <c r="C37" s="122" t="str">
        <f>IF(lista!B22="15.",lista!C22," ")</f>
        <v>-</v>
      </c>
      <c r="D37" s="123"/>
      <c r="G37" s="16"/>
      <c r="H37" s="39">
        <v>2</v>
      </c>
      <c r="I37" s="95"/>
      <c r="J37" s="22"/>
      <c r="L37" s="23"/>
    </row>
    <row r="38" spans="1:16" ht="20.100000000000001" customHeight="1">
      <c r="D38" s="70"/>
      <c r="E38" s="38"/>
      <c r="F38" s="126" t="str">
        <f>IF(E39=1,C37,IF(E39=2,C39," "))</f>
        <v>KARCZEWSKI/MARZĘDA</v>
      </c>
      <c r="G38" s="127"/>
      <c r="H38" s="42"/>
      <c r="I38" s="20"/>
      <c r="J38" s="54"/>
      <c r="K38" s="46"/>
      <c r="L38" s="20"/>
      <c r="M38" s="20"/>
      <c r="N38" s="49"/>
      <c r="O38" s="33"/>
      <c r="P38" s="3"/>
    </row>
    <row r="39" spans="1:16" ht="20.100000000000001" customHeight="1">
      <c r="A39" s="51">
        <v>2</v>
      </c>
      <c r="B39" s="15"/>
      <c r="C39" s="126" t="str">
        <f>IF(lista!B9="2.",lista!C9," ")</f>
        <v>KARCZEWSKI/MARZĘDA</v>
      </c>
      <c r="D39" s="127"/>
      <c r="E39" s="39">
        <v>2</v>
      </c>
      <c r="F39" s="95"/>
      <c r="G39" s="22"/>
      <c r="I39" s="23"/>
    </row>
    <row r="40" spans="1:16" ht="20.100000000000001" customHeight="1">
      <c r="D40" s="86"/>
      <c r="E40" s="42"/>
      <c r="F40" s="20"/>
      <c r="G40" s="20"/>
      <c r="H40" s="42"/>
      <c r="I40" s="20"/>
      <c r="J40" s="12"/>
      <c r="K40" s="12"/>
      <c r="M40" s="12"/>
      <c r="N40" s="12"/>
      <c r="P40" s="12"/>
    </row>
    <row r="41" spans="1:16" ht="20.100000000000001" customHeight="1">
      <c r="A41" s="68"/>
      <c r="B41" s="19"/>
      <c r="C41" s="88"/>
      <c r="D41" s="88"/>
      <c r="F41" s="89"/>
      <c r="G41" s="92"/>
      <c r="I41" s="23"/>
      <c r="K41" s="134" t="s">
        <v>44</v>
      </c>
      <c r="L41" s="135"/>
      <c r="M41" s="136"/>
      <c r="N41" s="134" t="s">
        <v>45</v>
      </c>
      <c r="O41" s="135"/>
      <c r="P41" s="136"/>
    </row>
    <row r="42" spans="1:16" ht="20.100000000000001" customHeight="1">
      <c r="C42" s="89"/>
      <c r="D42" s="90"/>
      <c r="E42" s="42"/>
      <c r="F42" s="88"/>
      <c r="G42" s="88"/>
      <c r="H42" s="42"/>
      <c r="I42" s="20"/>
      <c r="J42" s="54"/>
      <c r="K42" s="71"/>
      <c r="L42" s="72"/>
      <c r="M42" s="72"/>
    </row>
    <row r="43" spans="1:16" ht="20.100000000000001" customHeight="1">
      <c r="A43" s="68"/>
      <c r="B43" s="19"/>
      <c r="C43" s="88"/>
      <c r="D43" s="88"/>
      <c r="F43" s="23"/>
      <c r="I43" s="23"/>
      <c r="J43" s="75" t="s">
        <v>42</v>
      </c>
      <c r="K43" s="9"/>
      <c r="L43" s="63">
        <f>IF(K15=1,I20,IF(K15=2,I12," "))</f>
        <v>0</v>
      </c>
      <c r="M43" s="64"/>
      <c r="N43" s="37"/>
      <c r="P43" s="13"/>
    </row>
    <row r="44" spans="1:16" ht="20.100000000000001" customHeight="1">
      <c r="A44" s="68"/>
      <c r="B44" s="19"/>
      <c r="C44" s="88"/>
      <c r="D44" s="88"/>
      <c r="F44" s="23"/>
      <c r="I44" s="23"/>
      <c r="K44" s="11"/>
      <c r="M44" s="70"/>
      <c r="N44" s="38"/>
      <c r="O44" s="65" t="str">
        <f>IF(N45=1,L43,IF(N45=2,L45," "))</f>
        <v>JAROCKI/KAWSKI</v>
      </c>
      <c r="P44" s="65"/>
    </row>
    <row r="45" spans="1:16" ht="20.100000000000001" customHeight="1">
      <c r="A45" s="68"/>
      <c r="B45" s="19"/>
      <c r="C45" s="69"/>
      <c r="D45" s="69"/>
      <c r="F45" s="91"/>
      <c r="G45" s="92"/>
      <c r="I45" s="23"/>
      <c r="J45" s="75" t="s">
        <v>43</v>
      </c>
      <c r="K45" s="15"/>
      <c r="L45" s="65" t="str">
        <f>IF(K33=1,I36,IF(K33=2,I28," "))</f>
        <v>JAROCKI/KAWSKI</v>
      </c>
      <c r="M45" s="66"/>
      <c r="N45" s="39">
        <v>2</v>
      </c>
      <c r="O45" s="95"/>
      <c r="P45" s="22"/>
    </row>
    <row r="46" spans="1:16">
      <c r="L46" s="23"/>
    </row>
    <row r="47" spans="1:16" ht="21">
      <c r="J47" s="6"/>
      <c r="K47" s="35"/>
      <c r="L47" s="7"/>
      <c r="M47" s="7"/>
      <c r="N47" s="35"/>
      <c r="O47" s="7"/>
      <c r="P47" s="67" t="s">
        <v>29</v>
      </c>
    </row>
  </sheetData>
  <mergeCells count="46">
    <mergeCell ref="I36:J36"/>
    <mergeCell ref="O24:P24"/>
    <mergeCell ref="N7:P7"/>
    <mergeCell ref="K41:M41"/>
    <mergeCell ref="L32:M32"/>
    <mergeCell ref="I28:J28"/>
    <mergeCell ref="N41:P41"/>
    <mergeCell ref="H7:J7"/>
    <mergeCell ref="K7:M7"/>
    <mergeCell ref="I20:J20"/>
    <mergeCell ref="L16:M16"/>
    <mergeCell ref="C37:D37"/>
    <mergeCell ref="F38:G38"/>
    <mergeCell ref="C39:D39"/>
    <mergeCell ref="F34:G34"/>
    <mergeCell ref="B7:D7"/>
    <mergeCell ref="C35:D35"/>
    <mergeCell ref="F26:G26"/>
    <mergeCell ref="C31:D31"/>
    <mergeCell ref="C33:D33"/>
    <mergeCell ref="E7:G7"/>
    <mergeCell ref="C25:D25"/>
    <mergeCell ref="C23:D23"/>
    <mergeCell ref="C21:D21"/>
    <mergeCell ref="C15:D15"/>
    <mergeCell ref="F22:G22"/>
    <mergeCell ref="F30:G30"/>
    <mergeCell ref="C17:D17"/>
    <mergeCell ref="F18:G18"/>
    <mergeCell ref="C19:D19"/>
    <mergeCell ref="C29:D29"/>
    <mergeCell ref="C27:D27"/>
    <mergeCell ref="C9:D9"/>
    <mergeCell ref="F10:G10"/>
    <mergeCell ref="C11:D11"/>
    <mergeCell ref="I12:J12"/>
    <mergeCell ref="F14:G14"/>
    <mergeCell ref="C13:D13"/>
    <mergeCell ref="A1:P1"/>
    <mergeCell ref="B6:D6"/>
    <mergeCell ref="E6:G6"/>
    <mergeCell ref="K6:M6"/>
    <mergeCell ref="A3:P3"/>
    <mergeCell ref="A4:P4"/>
    <mergeCell ref="N6:P6"/>
    <mergeCell ref="H6:J6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54" fitToHeight="2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2"/>
  <sheetViews>
    <sheetView zoomScale="75" workbookViewId="0">
      <selection sqref="A1:E1"/>
    </sheetView>
  </sheetViews>
  <sheetFormatPr defaultRowHeight="12.75"/>
  <cols>
    <col min="1" max="1" width="11.5703125" style="1" customWidth="1"/>
    <col min="2" max="2" width="15.7109375" style="55" customWidth="1"/>
    <col min="3" max="4" width="65.7109375" style="1" customWidth="1"/>
    <col min="5" max="5" width="11.5703125" style="1" customWidth="1"/>
    <col min="6" max="16384" width="9.140625" style="1"/>
  </cols>
  <sheetData>
    <row r="1" spans="1:5" ht="43.5" customHeight="1">
      <c r="A1" s="138" t="s">
        <v>30</v>
      </c>
      <c r="B1" s="139"/>
      <c r="C1" s="139"/>
      <c r="D1" s="139"/>
      <c r="E1" s="139"/>
    </row>
    <row r="2" spans="1:5" ht="15" customHeight="1" thickBot="1"/>
    <row r="3" spans="1:5" ht="28.5" customHeight="1" thickBot="1">
      <c r="A3" s="116" t="s">
        <v>1</v>
      </c>
      <c r="B3" s="146"/>
      <c r="C3" s="146"/>
      <c r="D3" s="146"/>
      <c r="E3" s="147"/>
    </row>
    <row r="4" spans="1:5" s="83" customFormat="1" ht="24.95" customHeight="1" thickBot="1">
      <c r="A4" s="140" t="s">
        <v>46</v>
      </c>
      <c r="B4" s="141"/>
      <c r="C4" s="141"/>
      <c r="D4" s="142"/>
      <c r="E4" s="143"/>
    </row>
    <row r="5" spans="1:5" s="83" customFormat="1" ht="24.95" customHeight="1">
      <c r="B5" s="84"/>
    </row>
    <row r="6" spans="1:5" s="83" customFormat="1" ht="24.95" customHeight="1">
      <c r="A6" s="85"/>
      <c r="B6" s="97" t="s">
        <v>47</v>
      </c>
      <c r="C6" s="96" t="s">
        <v>4</v>
      </c>
      <c r="D6" s="96" t="s">
        <v>5</v>
      </c>
      <c r="E6" s="85"/>
    </row>
    <row r="7" spans="1:5" s="50" customFormat="1" ht="24.95" customHeight="1">
      <c r="B7" s="56"/>
    </row>
    <row r="8" spans="1:5" s="50" customFormat="1" ht="24.95" customHeight="1">
      <c r="B8" s="80" t="s">
        <v>6</v>
      </c>
      <c r="C8" s="100" t="str">
        <f>IF(turniej!N25=1,turniej!L16,IF(turniej!N25=2,turniej!L32," "))</f>
        <v>KALINOWSKI/HYZ</v>
      </c>
      <c r="D8" s="102" t="str">
        <f>VLOOKUP(C8,lista!$C$8:$D$23,2,FALSE)</f>
        <v>OGNIWO/HEKSA</v>
      </c>
    </row>
    <row r="9" spans="1:5" s="50" customFormat="1" ht="24.95" customHeight="1">
      <c r="B9" s="81" t="s">
        <v>9</v>
      </c>
      <c r="C9" s="101" t="str">
        <f>IF(turniej!N25=1,turniej!L32,IF(turniej!N25=2,turniej!L16," "))</f>
        <v>KARCZEWSKI/MARZĘDA</v>
      </c>
      <c r="D9" s="103" t="str">
        <f>VLOOKUP(C9,lista!$C$8:$D$23,2,FALSE)</f>
        <v>MKS LEWART AGS LUBARTÓW</v>
      </c>
    </row>
    <row r="10" spans="1:5" s="50" customFormat="1" ht="24.95" customHeight="1">
      <c r="B10" s="80" t="s">
        <v>12</v>
      </c>
      <c r="C10" s="100" t="str">
        <f>IF(turniej!N45=1,turniej!L43,IF(turniej!N45=2,turniej!L45," "))</f>
        <v>JAROCKI/KAWSKI</v>
      </c>
      <c r="D10" s="102" t="str">
        <f>VLOOKUP(C10,lista!$C$8:$D$23,2,FALSE)</f>
        <v>AZS POLITECHNIKA LUBLIN</v>
      </c>
    </row>
    <row r="11" spans="1:5" s="50" customFormat="1" ht="24.95" customHeight="1">
      <c r="B11" s="81" t="s">
        <v>15</v>
      </c>
      <c r="C11" s="101">
        <f>IF(turniej!N45=1,turniej!L45,IF(turniej!N45=2,turniej!L43," "))</f>
        <v>0</v>
      </c>
      <c r="D11" s="103" t="e">
        <f>VLOOKUP(C11,lista!$C$8:$D$23,2,FALSE)</f>
        <v>#N/A</v>
      </c>
    </row>
    <row r="12" spans="1:5" s="50" customFormat="1" ht="24.95" customHeight="1">
      <c r="B12" s="80" t="s">
        <v>48</v>
      </c>
      <c r="C12" s="100" t="str">
        <f>IF(turniej!H21=1,turniej!F22,IF(turniej!H21=2,turniej!F18," "))</f>
        <v xml:space="preserve"> </v>
      </c>
      <c r="D12" s="102" t="e">
        <f>VLOOKUP(C12,lista!$C$8:$D$23,2,FALSE)</f>
        <v>#N/A</v>
      </c>
    </row>
    <row r="13" spans="1:5" s="50" customFormat="1" ht="24.95" customHeight="1">
      <c r="B13" s="81"/>
      <c r="C13" s="101" t="str">
        <f>IF(turniej!H27=1,turniej!F30,IF(turniej!H27=2,turniej!F26," "))</f>
        <v xml:space="preserve"> </v>
      </c>
      <c r="D13" s="103" t="e">
        <f>VLOOKUP(C13,lista!$C$8:$D$23,2,FALSE)</f>
        <v>#N/A</v>
      </c>
    </row>
    <row r="14" spans="1:5" s="50" customFormat="1" ht="24.95" customHeight="1">
      <c r="B14" s="80"/>
      <c r="C14" s="100" t="str">
        <f>IF(turniej!H37=1,turniej!F38,IF(turniej!H37=2,turniej!F34," "))</f>
        <v xml:space="preserve"> </v>
      </c>
      <c r="D14" s="102" t="e">
        <f>VLOOKUP(C14,lista!$C$8:$D$23,2,FALSE)</f>
        <v>#N/A</v>
      </c>
    </row>
    <row r="15" spans="1:5" s="50" customFormat="1" ht="24.95" customHeight="1">
      <c r="B15" s="81"/>
      <c r="C15" s="101" t="str">
        <f>IF(turniej!H11=1,turniej!F14,IF(turniej!H11=2,turniej!F10," "))</f>
        <v xml:space="preserve"> </v>
      </c>
      <c r="D15" s="103" t="e">
        <f>VLOOKUP(C15,lista!$C$8:$D$23,2,FALSE)</f>
        <v>#N/A</v>
      </c>
    </row>
    <row r="16" spans="1:5" s="50" customFormat="1" ht="24.95" customHeight="1">
      <c r="B16" s="80" t="s">
        <v>49</v>
      </c>
      <c r="C16" s="100" t="str">
        <f>IF(turniej!E15=1,turniej!C15,IF(turniej!E15=2,turniej!C13," "))</f>
        <v xml:space="preserve"> </v>
      </c>
      <c r="D16" s="102" t="e">
        <f>VLOOKUP(C16,lista!$C$8:$D$23,2,FALSE)</f>
        <v>#N/A</v>
      </c>
    </row>
    <row r="17" spans="2:5" s="50" customFormat="1" ht="24.95" customHeight="1">
      <c r="B17" s="81"/>
      <c r="C17" s="101" t="str">
        <f>IF(turniej!E33=1,turniej!C35,IF(turniej!E33=2,turniej!C33," "))</f>
        <v xml:space="preserve"> </v>
      </c>
      <c r="D17" s="103" t="e">
        <f>VLOOKUP(C17,lista!$C$8:$D$23,2,FALSE)</f>
        <v>#N/A</v>
      </c>
    </row>
    <row r="18" spans="2:5" s="50" customFormat="1" ht="24.95" customHeight="1">
      <c r="B18" s="80"/>
      <c r="C18" s="100" t="str">
        <f>IF(turniej!E31=1,turniej!C31,IF(turniej!E31=2,turniej!C29," "))</f>
        <v xml:space="preserve"> </v>
      </c>
      <c r="D18" s="102" t="e">
        <f>VLOOKUP(C18,lista!$C$8:$D$23,2,FALSE)</f>
        <v>#N/A</v>
      </c>
    </row>
    <row r="19" spans="2:5" s="50" customFormat="1" ht="24.95" customHeight="1">
      <c r="B19" s="81"/>
      <c r="C19" s="101" t="str">
        <f>IF(turniej!E17=1,turniej!C19,IF(turniej!E17=2,turniej!C17," "))</f>
        <v xml:space="preserve"> </v>
      </c>
      <c r="D19" s="103" t="e">
        <f>VLOOKUP(C19,lista!$C$8:$D$23,2,FALSE)</f>
        <v>#N/A</v>
      </c>
    </row>
    <row r="20" spans="2:5" s="50" customFormat="1" ht="24.95" customHeight="1">
      <c r="B20" s="80"/>
      <c r="C20" s="100" t="str">
        <f>IF(turniej!E23=1,turniej!C23,IF(turniej!E23=2,turniej!C21," "))</f>
        <v>-</v>
      </c>
      <c r="D20" s="102" t="str">
        <f>VLOOKUP(C20,lista!$C$8:$D$23,2,FALSE)</f>
        <v>-</v>
      </c>
    </row>
    <row r="21" spans="2:5" s="50" customFormat="1" ht="24.95" customHeight="1">
      <c r="B21" s="81"/>
      <c r="C21" s="101" t="str">
        <f>IF(turniej!E25=1,turniej!C27,IF(turniej!E25=2,turniej!C25," "))</f>
        <v>-</v>
      </c>
      <c r="D21" s="103" t="str">
        <f>VLOOKUP(C21,lista!$C$8:$D$23,2,FALSE)</f>
        <v>-</v>
      </c>
    </row>
    <row r="22" spans="2:5" s="50" customFormat="1" ht="24.95" customHeight="1">
      <c r="B22" s="80"/>
      <c r="C22" s="100" t="str">
        <f>IF(turniej!E39=1,turniej!C39,IF(turniej!E39=2,turniej!C37," "))</f>
        <v>-</v>
      </c>
      <c r="D22" s="102" t="str">
        <f>VLOOKUP(C22,lista!$C$8:$D$23,2,FALSE)</f>
        <v>-</v>
      </c>
    </row>
    <row r="23" spans="2:5" s="50" customFormat="1" ht="24.95" customHeight="1">
      <c r="B23" s="81"/>
      <c r="C23" s="101" t="str">
        <f>IF(turniej!E9=1,turniej!C11,IF(turniej!E9=2,turniej!C9," "))</f>
        <v>-</v>
      </c>
      <c r="D23" s="103" t="str">
        <f>VLOOKUP(C23,lista!$C$8:$D$23,2,FALSE)</f>
        <v>-</v>
      </c>
    </row>
    <row r="24" spans="2:5" s="50" customFormat="1" ht="24.95" customHeight="1">
      <c r="B24" s="81"/>
      <c r="C24" s="79"/>
      <c r="D24" s="79"/>
    </row>
    <row r="25" spans="2:5" s="50" customFormat="1" ht="24.95" customHeight="1">
      <c r="B25" s="56"/>
      <c r="E25" s="67" t="s">
        <v>29</v>
      </c>
    </row>
    <row r="26" spans="2:5" s="50" customFormat="1" ht="20.100000000000001" customHeight="1">
      <c r="B26" s="56"/>
    </row>
    <row r="27" spans="2:5" s="50" customFormat="1" ht="20.100000000000001" customHeight="1">
      <c r="B27" s="56"/>
    </row>
    <row r="28" spans="2:5" s="50" customFormat="1" ht="20.100000000000001" customHeight="1">
      <c r="B28" s="56"/>
    </row>
    <row r="29" spans="2:5" s="50" customFormat="1" ht="20.100000000000001" customHeight="1">
      <c r="B29" s="56"/>
    </row>
    <row r="30" spans="2:5" s="50" customFormat="1" ht="20.100000000000001" customHeight="1">
      <c r="B30" s="56"/>
    </row>
    <row r="31" spans="2:5" s="50" customFormat="1" ht="20.100000000000001" customHeight="1">
      <c r="B31" s="56"/>
    </row>
    <row r="32" spans="2:5" s="50" customFormat="1" ht="20.100000000000001" customHeight="1">
      <c r="B32" s="56"/>
    </row>
    <row r="33" spans="2:2" s="50" customFormat="1" ht="20.100000000000001" customHeight="1">
      <c r="B33" s="56"/>
    </row>
    <row r="34" spans="2:2" s="50" customFormat="1" ht="20.100000000000001" customHeight="1">
      <c r="B34" s="56"/>
    </row>
    <row r="35" spans="2:2" s="50" customFormat="1" ht="20.100000000000001" customHeight="1">
      <c r="B35" s="56"/>
    </row>
    <row r="36" spans="2:2" s="50" customFormat="1" ht="20.100000000000001" customHeight="1">
      <c r="B36" s="56"/>
    </row>
    <row r="37" spans="2:2" s="50" customFormat="1" ht="20.100000000000001" customHeight="1">
      <c r="B37" s="56"/>
    </row>
    <row r="38" spans="2:2" s="50" customFormat="1" ht="20.100000000000001" customHeight="1">
      <c r="B38" s="56"/>
    </row>
    <row r="39" spans="2:2" s="50" customFormat="1" ht="20.100000000000001" customHeight="1">
      <c r="B39" s="56"/>
    </row>
    <row r="40" spans="2:2" s="50" customFormat="1" ht="20.100000000000001" customHeight="1">
      <c r="B40" s="56"/>
    </row>
    <row r="41" spans="2:2" s="50" customFormat="1" ht="20.100000000000001" customHeight="1">
      <c r="B41" s="56"/>
    </row>
    <row r="42" spans="2:2" s="50" customFormat="1" ht="20.100000000000001" customHeight="1">
      <c r="B42" s="56"/>
    </row>
    <row r="43" spans="2:2" s="50" customFormat="1" ht="20.100000000000001" customHeight="1">
      <c r="B43" s="56"/>
    </row>
    <row r="44" spans="2:2" s="50" customFormat="1" ht="20.100000000000001" customHeight="1">
      <c r="B44" s="56"/>
    </row>
    <row r="45" spans="2:2" s="50" customFormat="1" ht="20.100000000000001" customHeight="1">
      <c r="B45" s="56"/>
    </row>
    <row r="46" spans="2:2" s="50" customFormat="1" ht="20.100000000000001" customHeight="1">
      <c r="B46" s="56"/>
    </row>
    <row r="47" spans="2:2" s="50" customFormat="1" ht="20.100000000000001" customHeight="1">
      <c r="B47" s="56"/>
    </row>
    <row r="48" spans="2:2" s="50" customFormat="1" ht="20.100000000000001" customHeight="1">
      <c r="B48" s="56"/>
    </row>
    <row r="49" spans="2:2" s="50" customFormat="1" ht="20.100000000000001" customHeight="1">
      <c r="B49" s="56"/>
    </row>
    <row r="50" spans="2:2" s="50" customFormat="1" ht="20.100000000000001" customHeight="1">
      <c r="B50" s="56"/>
    </row>
    <row r="51" spans="2:2" s="50" customFormat="1" ht="20.100000000000001" customHeight="1">
      <c r="B51" s="56"/>
    </row>
    <row r="52" spans="2:2" s="50" customFormat="1" ht="20.100000000000001" customHeight="1">
      <c r="B52" s="56"/>
    </row>
    <row r="53" spans="2:2" s="50" customFormat="1" ht="20.100000000000001" customHeight="1">
      <c r="B53" s="56"/>
    </row>
    <row r="54" spans="2:2" s="50" customFormat="1" ht="20.100000000000001" customHeight="1">
      <c r="B54" s="56"/>
    </row>
    <row r="55" spans="2:2" s="50" customFormat="1" ht="20.100000000000001" customHeight="1">
      <c r="B55" s="56"/>
    </row>
    <row r="56" spans="2:2" s="50" customFormat="1" ht="20.100000000000001" customHeight="1">
      <c r="B56" s="56"/>
    </row>
    <row r="57" spans="2:2" s="50" customFormat="1" ht="20.100000000000001" customHeight="1">
      <c r="B57" s="56"/>
    </row>
    <row r="58" spans="2:2" s="50" customFormat="1" ht="20.100000000000001" customHeight="1">
      <c r="B58" s="56"/>
    </row>
    <row r="59" spans="2:2" s="50" customFormat="1" ht="20.100000000000001" customHeight="1">
      <c r="B59" s="56"/>
    </row>
    <row r="60" spans="2:2" s="50" customFormat="1" ht="20.100000000000001" customHeight="1">
      <c r="B60" s="56"/>
    </row>
    <row r="61" spans="2:2" s="50" customFormat="1" ht="20.100000000000001" customHeight="1">
      <c r="B61" s="56"/>
    </row>
    <row r="62" spans="2:2" s="50" customFormat="1" ht="20.100000000000001" customHeight="1">
      <c r="B62" s="56"/>
    </row>
    <row r="63" spans="2:2" s="50" customFormat="1" ht="20.100000000000001" customHeight="1">
      <c r="B63" s="56"/>
    </row>
    <row r="64" spans="2:2" s="50" customFormat="1" ht="20.100000000000001" customHeight="1">
      <c r="B64" s="56"/>
    </row>
    <row r="65" spans="2:2" s="50" customFormat="1" ht="20.100000000000001" customHeight="1">
      <c r="B65" s="56"/>
    </row>
    <row r="66" spans="2:2" s="50" customFormat="1" ht="20.100000000000001" customHeight="1">
      <c r="B66" s="56"/>
    </row>
    <row r="67" spans="2:2" s="50" customFormat="1" ht="21">
      <c r="B67" s="56"/>
    </row>
    <row r="68" spans="2:2" s="50" customFormat="1" ht="21">
      <c r="B68" s="56"/>
    </row>
    <row r="69" spans="2:2" s="50" customFormat="1" ht="21">
      <c r="B69" s="56"/>
    </row>
    <row r="70" spans="2:2" s="50" customFormat="1" ht="21">
      <c r="B70" s="56"/>
    </row>
    <row r="71" spans="2:2" s="50" customFormat="1" ht="21">
      <c r="B71" s="56"/>
    </row>
    <row r="72" spans="2:2" s="50" customFormat="1" ht="21">
      <c r="B72" s="56"/>
    </row>
    <row r="73" spans="2:2" s="50" customFormat="1" ht="21">
      <c r="B73" s="56"/>
    </row>
    <row r="74" spans="2:2" s="50" customFormat="1" ht="21">
      <c r="B74" s="56"/>
    </row>
    <row r="75" spans="2:2" s="50" customFormat="1" ht="21">
      <c r="B75" s="56"/>
    </row>
    <row r="76" spans="2:2" s="50" customFormat="1" ht="21">
      <c r="B76" s="56"/>
    </row>
    <row r="77" spans="2:2" s="50" customFormat="1" ht="21">
      <c r="B77" s="56"/>
    </row>
    <row r="78" spans="2:2" s="50" customFormat="1" ht="21">
      <c r="B78" s="56"/>
    </row>
    <row r="79" spans="2:2" s="50" customFormat="1" ht="21">
      <c r="B79" s="56"/>
    </row>
    <row r="80" spans="2:2" s="50" customFormat="1" ht="21">
      <c r="B80" s="56"/>
    </row>
    <row r="81" spans="2:2" s="50" customFormat="1" ht="21">
      <c r="B81" s="56"/>
    </row>
    <row r="82" spans="2:2" s="50" customFormat="1" ht="21">
      <c r="B82" s="56"/>
    </row>
    <row r="83" spans="2:2" s="50" customFormat="1" ht="21">
      <c r="B83" s="56"/>
    </row>
    <row r="84" spans="2:2" s="50" customFormat="1" ht="21">
      <c r="B84" s="56"/>
    </row>
    <row r="85" spans="2:2" s="50" customFormat="1" ht="21">
      <c r="B85" s="56"/>
    </row>
    <row r="86" spans="2:2" s="50" customFormat="1" ht="21">
      <c r="B86" s="56"/>
    </row>
    <row r="87" spans="2:2" s="50" customFormat="1" ht="21">
      <c r="B87" s="56"/>
    </row>
    <row r="88" spans="2:2" s="50" customFormat="1" ht="21">
      <c r="B88" s="56"/>
    </row>
    <row r="89" spans="2:2" s="50" customFormat="1" ht="21">
      <c r="B89" s="56"/>
    </row>
    <row r="90" spans="2:2" s="50" customFormat="1" ht="21">
      <c r="B90" s="56"/>
    </row>
    <row r="91" spans="2:2" s="50" customFormat="1" ht="21">
      <c r="B91" s="56"/>
    </row>
    <row r="92" spans="2:2" s="50" customFormat="1" ht="21">
      <c r="B92" s="56"/>
    </row>
  </sheetData>
  <mergeCells count="3">
    <mergeCell ref="A1:E1"/>
    <mergeCell ref="A3:E3"/>
    <mergeCell ref="A4:E4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6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Agamar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Prix Weteranów</dc:title>
  <dc:subject/>
  <dc:creator>Marek Przybyłowicz</dc:creator>
  <cp:keywords/>
  <dc:description/>
  <cp:lastModifiedBy>Paulina Wyłupek</cp:lastModifiedBy>
  <cp:revision/>
  <dcterms:created xsi:type="dcterms:W3CDTF">2010-11-12T23:06:18Z</dcterms:created>
  <dcterms:modified xsi:type="dcterms:W3CDTF">2024-03-23T13:11:20Z</dcterms:modified>
  <cp:category/>
  <cp:contentStatus/>
</cp:coreProperties>
</file>